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<sst xmlns="http://schemas.openxmlformats.org/spreadsheetml/2006/main" count="27188" uniqueCount="793">
  <si>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</si>
  <si>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</si>
  <si>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</si>
  <si>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</si>
  <si>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</si>
  <si>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</si>
  <si>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</si>
  <si>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</si>
  <si>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</si>
  <si>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</si>
  <si>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</si>
  <si>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</si>
  <si>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</si>
  <si>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</si>
  <si>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</si>
  <si>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</si>
  <si>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</si>
  <si>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</si>
  <si>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</si>
  <si>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</si>
  <si>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</si>
  <si>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</si>
  <si>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</si>
  <si>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</si>
  <si>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</si>
  <si>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</si>
  <si>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</si>
  <si>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</si>
  <si>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</si>
  <si>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</si>
  <si>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</si>
  <si>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</si>
  <si>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</si>
  <si>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</si>
  <si>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</si>
  <si>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</si>
  <si>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</si>
  <si>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</si>
  <si>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</si>
  <si>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</si>
  <si>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</si>
  <si>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</si>
  <si>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</si>
  <si>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</si>
  <si>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</si>
  <si>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</si>
  <si>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</si>
  <si>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</si>
  <si>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</si>
  <si>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</si>
  <si>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</si>
  <si>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</si>
  <si>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</si>
  <si>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</si>
  <si>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</si>
  <si>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</si>
  <si>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</si>
  <si>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</si>
  <si>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</si>
  <si>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</si>
  <si>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</si>
  <si>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</si>
  <si>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</si>
  <si>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</si>
  <si>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</si>
  <si>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</si>
  <si>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</si>
  <si>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</si>
  <si>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</si>
  <si>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</si>
  <si>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</si>
  <si>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</si>
  <si>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</si>
  <si>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</si>
  <si>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</si>
  <si>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</si>
  <si>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</si>
  <si>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</si>
  <si>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</si>
  <si>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</si>
  <si>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</si>
  <si>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</si>
  <si>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</si>
  <si>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</si>
  <si>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</si>
  <si>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</si>
  <si>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</si>
  <si>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</si>
  <si>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</si>
  <si>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</si>
  <si>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</si>
  <si>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</si>
  <si>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</si>
  <si>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</si>
  <si>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</si>
  <si>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</si>
  <si>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</si>
  <si>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</si>
  <si>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</si>
  <si>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</si>
  <si>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</si>
  <si>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</si>
  <si>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</si>
  <si>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</si>
  <si>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</si>
  <si>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</si>
  <si>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</si>
  <si>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</si>
  <si>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</si>
  <si>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</si>
  <si>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</si>
  <si>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</si>
  <si>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</si>
  <si>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</si>
  <si>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</si>
  <si>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</si>
  <si>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</si>
  <si>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</si>
  <si>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</si>
  <si>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</si>
  <si>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</si>
  <si>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</si>
  <si>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</si>
  <si>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</si>
  <si>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</si>
  <si>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</si>
  <si>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</si>
  <si>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</si>
  <si>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</si>
  <si>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</si>
  <si>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</si>
  <si>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</si>
  <si>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</si>
  <si>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</si>
  <si>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</si>
  <si>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</si>
  <si>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</si>
  <si>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</si>
  <si>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</si>
  <si>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</si>
  <si>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</si>
  <si>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</si>
  <si>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</si>
  <si>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</si>
  <si>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</si>
  <si>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</si>
  <si>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</si>
  <si>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</si>
  <si>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</si>
  <si>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</si>
  <si>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</si>
  <si>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</si>
  <si>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</si>
  <si>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</si>
  <si>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</si>
  <si>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</si>
  <si>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</si>
  <si>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</si>
  <si>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</si>
  <si>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</si>
  <si>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</si>
  <si>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</si>
  <si>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</si>
  <si>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</si>
  <si>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</si>
  <si>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</si>
  <si>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</si>
  <si>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</si>
  <si>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</si>
  <si>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</si>
  <si>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</si>
  <si>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</si>
  <si>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</si>
  <si>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</si>
  <si>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</si>
  <si>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</si>
  <si>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</si>
  <si>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</si>
  <si>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</si>
  <si>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</si>
  <si>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</si>
  <si>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</si>
  <si>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</si>
  <si>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</si>
  <si>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</si>
  <si>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</si>
  <si>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</si>
  <si>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</si>
  <si>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</si>
  <si>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</si>
  <si>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</si>
  <si>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</si>
  <si>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</si>
  <si>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</si>
  <si>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</si>
  <si>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</si>
  <si>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</si>
  <si>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</si>
  <si>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</si>
  <si>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</si>
  <si>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</si>
  <si>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</si>
  <si>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</si>
  <si>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</si>
  <si>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</si>
  <si>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</si>
  <si>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</si>
  <si>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</si>
  <si>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</si>
  <si>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</si>
  <si>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</si>
  <si>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</si>
  <si>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</si>
  <si>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</si>
  <si>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</si>
  <si>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</si>
  <si>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</si>
  <si>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</si>
  <si>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</si>
  <si>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</si>
  <si>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</si>
  <si>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</si>
  <si>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</si>
  <si>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</si>
  <si>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</si>
  <si>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</si>
  <si>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</si>
  <si>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</si>
  <si>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</si>
  <si>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</si>
  <si>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</si>
  <si>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</si>
  <si>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</si>
  <si>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</si>
  <si>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</si>
  <si>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</si>
  <si>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</si>
  <si>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</si>
  <si>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</si>
  <si>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</si>
  <si>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</si>
  <si>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</si>
  <si>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</si>
  <si>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</si>
  <si>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</si>
  <si>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</si>
  <si>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</si>
  <si>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</si>
  <si>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</si>
  <si>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</si>
  <si>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</si>
  <si>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</si>
  <si>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</si>
  <si>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</si>
  <si>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</si>
  <si>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</si>
  <si>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</si>
  <si>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</si>
  <si>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</si>
  <si>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</si>
  <si>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</si>
  <si>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</si>
  <si>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</si>
  <si>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</si>
  <si>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</si>
  <si>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</si>
  <si>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</si>
  <si>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</si>
  <si>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</si>
  <si>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</si>
  <si>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</si>
  <si>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</si>
  <si>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</si>
  <si>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</si>
  <si>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</si>
  <si>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</si>
  <si>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</si>
  <si>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</si>
  <si>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</si>
  <si>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</si>
  <si>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</si>
  <si>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</si>
  <si>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</si>
  <si>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</si>
  <si>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</si>
  <si>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</si>
  <si>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</si>
  <si>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</si>
  <si>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</si>
  <si>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</si>
  <si>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</si>
  <si>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</si>
  <si>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</si>
  <si>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</si>
  <si>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</si>
  <si>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</si>
  <si>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</si>
  <si>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</si>
  <si>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</si>
  <si>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</si>
  <si>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</si>
  <si>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</si>
  <si>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</si>
  <si>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</si>
  <si>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</si>
  <si>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</si>
  <si>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</si>
  <si>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</si>
  <si>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</si>
  <si>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</si>
  <si>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</si>
  <si>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</si>
  <si>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</si>
  <si>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</si>
  <si>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</si>
  <si>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</si>
  <si>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</si>
  <si>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</si>
  <si>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</si>
  <si>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</si>
  <si>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</si>
  <si>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</si>
  <si>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</si>
  <si>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</si>
  <si>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</si>
  <si>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</si>
  <si>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</si>
  <si>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</si>
  <si>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</si>
  <si>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</si>
  <si>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</si>
  <si>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</si>
  <si>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</si>
  <si>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</si>
  <si>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</si>
  <si>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</si>
  <si>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</si>
  <si>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</si>
  <si>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</si>
  <si>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</si>
  <si>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</si>
  <si>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</si>
  <si>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</si>
  <si>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</si>
  <si>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</si>
  <si>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</si>
  <si>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</si>
  <si>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</si>
  <si>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</si>
  <si>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</si>
  <si>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</si>
  <si>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</si>
  <si>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</si>
  <si>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</si>
  <si>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</si>
  <si>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</si>
  <si>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</si>
  <si>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</si>
  <si>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</si>
  <si>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</si>
  <si>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</si>
  <si>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</si>
  <si>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</si>
  <si>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</si>
  <si>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</si>
  <si>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</si>
  <si>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</si>
  <si>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</si>
  <si>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</si>
  <si>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</si>
  <si>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</si>
  <si>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</si>
  <si>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</si>
  <si>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</si>
  <si>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</si>
  <si>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</si>
  <si>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</si>
  <si>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</si>
  <si>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</si>
  <si>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</si>
  <si>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</si>
  <si>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</si>
  <si>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</si>
  <si>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</si>
  <si>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</si>
  <si>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</si>
  <si>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</si>
  <si>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</si>
  <si>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</si>
  <si>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</si>
  <si>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</si>
  <si>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</si>
  <si>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</si>
  <si>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</si>
  <si>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</si>
  <si>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</si>
  <si>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</si>
  <si>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</si>
  <si>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</si>
  <si>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</si>
  <si>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</si>
  <si>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</si>
  <si>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</si>
  <si>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</si>
  <si>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</si>
  <si>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</si>
  <si>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</si>
  <si>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</si>
  <si>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</si>
  <si>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</si>
  <si>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</si>
  <si>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</si>
  <si>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</si>
  <si>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</si>
  <si>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</si>
  <si>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</si>
  <si>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</si>
  <si>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</si>
  <si>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</si>
  <si>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</si>
  <si>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</si>
  <si>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</si>
  <si>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</si>
  <si>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</si>
  <si>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</si>
  <si>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</si>
  <si>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</si>
  <si>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</si>
  <si>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</si>
  <si>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</si>
  <si>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</si>
  <si>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</si>
  <si>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</si>
  <si>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</si>
  <si>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</si>
  <si>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</si>
  <si>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</si>
  <si>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</si>
  <si>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</si>
  <si>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</si>
  <si>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</si>
  <si>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</si>
  <si>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</si>
  <si>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</si>
  <si>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</si>
  <si>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</si>
  <si>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</si>
  <si>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</si>
  <si>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</si>
  <si>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</si>
  <si>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</si>
  <si>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</si>
  <si>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</si>
  <si>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</si>
  <si>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</si>
  <si>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</si>
  <si>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</si>
  <si>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</si>
  <si>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</si>
  <si>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</si>
  <si>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</si>
  <si>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</si>
  <si>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</si>
  <si>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</si>
  <si>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</si>
  <si>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</si>
  <si>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</si>
  <si>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</si>
  <si>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</si>
  <si>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</si>
  <si>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</si>
  <si>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</si>
  <si>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</si>
  <si>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</si>
  <si>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</si>
  <si>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</si>
  <si>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</si>
  <si>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</si>
  <si>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</si>
  <si>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</si>
  <si>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</si>
  <si>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</si>
  <si>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</si>
  <si>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</si>
  <si>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</si>
  <si>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</si>
  <si>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</si>
  <si>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</si>
  <si>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</si>
  <si>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</si>
  <si>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</si>
  <si>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</si>
  <si>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</si>
  <si>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</si>
  <si>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</si>
  <si>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</si>
  <si>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</si>
  <si>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</si>
  <si>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</si>
  <si>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</si>
  <si>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</si>
  <si>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</si>
  <si>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</si>
  <si>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</si>
  <si>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</si>
  <si>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</si>
  <si>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</si>
  <si>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</si>
  <si>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</si>
  <si>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</si>
  <si>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</si>
  <si>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</si>
  <si>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</si>
  <si>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</si>
  <si>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</si>
  <si>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</si>
  <si>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</si>
  <si>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</si>
  <si>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</si>
  <si>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</si>
  <si>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</si>
  <si>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</si>
  <si>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</si>
  <si>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</si>
  <si>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</si>
  <si>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</si>
  <si>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</si>
  <si>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</si>
  <si>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</si>
  <si>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</si>
  <si>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</si>
  <si>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</si>
  <si>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</si>
  <si>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</si>
  <si>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</si>
  <si>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</si>
  <si>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</si>
  <si>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</si>
  <si>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</si>
  <si>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</si>
  <si>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</si>
  <si>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</si>
  <si>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</si>
  <si>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</si>
  <si>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</si>
  <si>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</si>
  <si>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</si>
  <si>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</si>
  <si>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</si>
  <si>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</si>
  <si>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</si>
  <si>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</si>
  <si>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</si>
  <si>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</si>
  <si>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</si>
  <si>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</si>
  <si>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</si>
  <si>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</si>
  <si>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</si>
  <si>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</si>
  <si>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</si>
  <si>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</si>
  <si>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</si>
  <si>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</si>
  <si>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</si>
  <si>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</si>
  <si>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</si>
  <si>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</si>
  <si>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</si>
  <si>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</si>
  <si>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</si>
  <si>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</si>
  <si>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</si>
  <si>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</si>
  <si>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</si>
  <si>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</si>
  <si>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</si>
  <si>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</si>
  <si>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</si>
  <si>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</si>
  <si>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</si>
  <si>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</si>
  <si>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</si>
  <si>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</si>
  <si>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</si>
  <si>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</si>
  <si>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</si>
  <si>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</si>
  <si>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</si>
  <si>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</si>
  <si>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</si>
  <si>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</si>
  <si>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</si>
  <si>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</si>
  <si>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</si>
  <si>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</si>
  <si>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</si>
  <si>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</si>
  <si>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</si>
  <si>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</si>
  <si>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</si>
  <si>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</si>
  <si>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</si>
  <si>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</si>
  <si>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</si>
  <si>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</si>
  <si>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</si>
  <si>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</si>
  <si>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</si>
  <si>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</si>
  <si>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</si>
  <si>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</si>
  <si>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</si>
  <si>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</si>
  <si>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</si>
  <si>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</si>
  <si>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</si>
  <si>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</si>
  <si>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</si>
  <si>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</si>
  <si>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</si>
  <si>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</si>
  <si>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</si>
  <si>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</si>
  <si>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</si>
  <si>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</si>
  <si>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</si>
  <si>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</si>
  <si>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</si>
  <si>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</si>
  <si>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</si>
  <si>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</si>
  <si>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</si>
  <si>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</si>
  <si>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</si>
  <si>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</si>
  <si>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</si>
  <si>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</si>
  <si>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</si>
  <si>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</si>
  <si>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</si>
  <si>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</si>
  <si>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</si>
  <si>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</si>
  <si>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</si>
  <si>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</si>
  <si>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</si>
  <si>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</si>
  <si>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</si>
  <si>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</si>
  <si>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</si>
  <si>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</si>
  <si>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</si>
  <si>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</si>
  <si>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</si>
  <si>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</si>
  <si>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</si>
  <si>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</si>
  <si>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</si>
  <si>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</si>
  <si>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</si>
  <si>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</si>
  <si>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</si>
  <si>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</si>
  <si>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</si>
  <si>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</si>
  <si>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</si>
  <si>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</si>
  <si>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</si>
  <si>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</si>
  <si>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</si>
  <si>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</si>
  <si>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</si>
  <si>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</si>
  <si>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</si>
  <si>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</si>
  <si>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</si>
  <si>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</si>
  <si>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</si>
  <si>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</si>
  <si>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</si>
  <si>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</si>
  <si>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</si>
  <si>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</si>
  <si>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</si>
  <si>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</si>
  <si>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</si>
  <si>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</si>
  <si>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</si>
  <si>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</si>
  <si>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</si>
  <si>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</si>
  <si>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</si>
  <si>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</si>
  <si>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</si>
  <si>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</si>
  <si>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</si>
  <si>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</si>
  <si>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</si>
  <si>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</si>
  <si>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</si>
  <si>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</si>
  <si>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</si>
  <si>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</si>
  <si>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</si>
  <si>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</si>
  <si>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</si>
  <si>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</si>
  <si>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</si>
  <si>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</si>
  <si>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</si>
  <si>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</si>
  <si>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</si>
  <si>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</si>
  <si>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</si>
  <si>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</si>
  <si>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</si>
  <si>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</si>
  <si>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</si>
  <si>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</si>
  <si>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</si>
  <si>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</si>
  <si>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</si>
  <si>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</si>
  <si>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</si>
  <si>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</si>
  <si>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</si>
  <si>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</si>
  <si>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</si>
  <si>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</si>
  <si>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</si>
  <si>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</si>
  <si>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</si>
  <si>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</si>
  <si>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</si>
  <si>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</si>
  <si>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</si>
  <si>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</si>
  <si>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</si>
  <si>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</si>
  <si>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</si>
  <si>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</si>
  <si>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</si>
  <si>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>февраль, июль</t>
  </si>
  <si>
    <t>июль, сентябрь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</si>
  <si>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</si>
  <si>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</si>
  <si>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</si>
  <si>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</si>
  <si>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</si>
  <si>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</si>
  <si>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</si>
  <si>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</si>
  <si>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</si>
  <si>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</si>
  <si>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</si>
  <si>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10 по ул. Мира за 2016 год</t>
  </si>
  <si>
    <t xml:space="preserve"> январь</t>
  </si>
  <si>
    <t>фев, мар, ноя, дек</t>
  </si>
  <si>
    <t>март, июль</t>
  </si>
  <si>
    <t>май, окт, окт</t>
  </si>
  <si>
    <t>янв, мар, дек</t>
  </si>
  <si>
    <t>36 | 1</t>
  </si>
  <si>
    <t>10 | 1</t>
  </si>
  <si>
    <t>9,6 | 24</t>
  </si>
  <si>
    <t>3 | 18</t>
  </si>
  <si>
    <t>3,3 | 3</t>
  </si>
  <si>
    <t>194 | 1</t>
  </si>
  <si>
    <t>3,75 | 1</t>
  </si>
  <si>
    <t>146,42 | 249</t>
  </si>
  <si>
    <t>146,42 | 24</t>
  </si>
  <si>
    <t>29,25 | 1</t>
  </si>
  <si>
    <t>146,42 | 2</t>
  </si>
  <si>
    <t>689 | 28</t>
  </si>
  <si>
    <t>344,5 | 22</t>
  </si>
  <si>
    <t>0,12402 | 6</t>
  </si>
  <si>
    <t>6,89 | 40</t>
  </si>
  <si>
    <t>6,89 | 10</t>
  </si>
  <si>
    <t>6,89 | 12</t>
  </si>
  <si>
    <t>689 | 32</t>
  </si>
  <si>
    <t>344,5 | 8</t>
  </si>
  <si>
    <t>5,4 | 1</t>
  </si>
  <si>
    <t>824 | 2</t>
  </si>
  <si>
    <t>3 | 122</t>
  </si>
  <si>
    <t>27 | 24</t>
  </si>
  <si>
    <t>1 | 5</t>
  </si>
  <si>
    <t>апрель, декабрь</t>
  </si>
  <si>
    <t>689 | 74</t>
  </si>
  <si>
    <t>27 | 27</t>
  </si>
  <si>
    <t>3 | 127</t>
  </si>
  <si>
    <t>1325 | 77</t>
  </si>
  <si>
    <t>1325 | 2</t>
  </si>
  <si>
    <t>1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</si>
</sst>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756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118391.26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592486.28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599597.76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599597.76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599597.76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111279.78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622038.57613742142</v>
      </c>
      <c r="G28" s="18">
        <f>и_ср_начисл-и_ср_стоимость_факт</f>
        <v>-29552.296137421392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284767.38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286796.31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399.98561570609394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766424.44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763309.95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142419.57999999999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946553.96000000008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946553.96000000008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2142.8549853578807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22795.98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23649.27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5985.51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22795.98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22795.98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1403.0550363781831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242404.51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233163.66999999998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69122.67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260515.69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260515.69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3497.2477819212809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247254.14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256727.25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69268.55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247254.14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247254.14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5" sqref="B415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99445.382015288691</v>
      </c>
      <c r="F6" s="40"/>
      <c r="I6" s="27">
        <f>E6/1.18</f>
        <v>84275.747470583636</v>
      </c>
      <c r="J6" s="29">
        <f>[1]сумма!$Q$6</f>
        <v>12959.079134999998</v>
      </c>
      <c r="K6" s="29">
        <f>J6-I6</f>
        <v>-71316.668335583643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66913.988955411944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0.25380000000000003</v>
      </c>
      <c r="E8" s="48">
        <v>287.51847564493187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>
        <v>1.2</v>
      </c>
      <c r="E10" s="48">
        <v>5247.0643454391338</v>
      </c>
      <c r="F10" s="49" t="s">
        <v>757</v>
      </c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>
        <v>1</v>
      </c>
      <c r="E11" s="48">
        <v>61379.406134327874</v>
      </c>
      <c r="F11" s="49" t="s">
        <v>737</v>
      </c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202.1829331962177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>
        <v>0.58499999999999996</v>
      </c>
      <c r="E22" s="48">
        <v>202.1829331962177</v>
      </c>
      <c r="F22" s="49" t="s">
        <v>757</v>
      </c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4557.6183712065604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7.4535999999999998</v>
      </c>
      <c r="E25" s="48">
        <v>922.50791952748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0.13</v>
      </c>
      <c r="E28" s="48">
        <v>556.93217138925036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>
        <v>1</v>
      </c>
      <c r="E29" s="48">
        <v>1306.8078726921908</v>
      </c>
      <c r="F29" s="49" t="s">
        <v>734</v>
      </c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>
        <v>7.5</v>
      </c>
      <c r="E34" s="48">
        <v>1771.3704075976391</v>
      </c>
      <c r="F34" s="49" t="s">
        <v>757</v>
      </c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7187.1878154619671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1.78</v>
      </c>
      <c r="E43" s="48">
        <v>1636.891968678362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11.773999999999999</v>
      </c>
      <c r="E44" s="48">
        <v>999.4872069849398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88</v>
      </c>
      <c r="E45" s="48">
        <v>4417.3922232950408</v>
      </c>
      <c r="F45" s="49" t="s">
        <v>758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3</v>
      </c>
      <c r="E50" s="56">
        <v>133.41641650362433</v>
      </c>
      <c r="F50" s="49" t="s">
        <v>737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x14ac:dyDescent="0.2">
      <c r="A73" s="42" t="s">
        <v>633</v>
      </c>
      <c r="B73" s="43"/>
      <c r="C73" s="43"/>
      <c r="D73" s="62"/>
      <c r="E73" s="63">
        <v>2038.9911835706575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>
        <v>7</v>
      </c>
      <c r="E74" s="48">
        <v>1693.5867072983349</v>
      </c>
      <c r="F74" s="49" t="s">
        <v>737</v>
      </c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>
        <v>1</v>
      </c>
      <c r="E82" s="35">
        <v>345.40447627232271</v>
      </c>
      <c r="F82" s="33" t="s">
        <v>740</v>
      </c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117.93207707252617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922.54379058407733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7.4535999999999998</v>
      </c>
      <c r="E101" s="35">
        <v>922.54379058407733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282.19760224968968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0.26619999999999999</v>
      </c>
      <c r="E106" s="56">
        <v>282.19760224968968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17222.739286535027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0.26619999999999999</v>
      </c>
      <c r="E120" s="56">
        <v>286.40647289042062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1</v>
      </c>
      <c r="E123" s="48">
        <v>11962.782077602076</v>
      </c>
      <c r="F123" s="49" t="s">
        <v>737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>
        <v>6.2</v>
      </c>
      <c r="E134" s="48">
        <v>1053.3032526665725</v>
      </c>
      <c r="F134" s="49" t="s">
        <v>737</v>
      </c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15</v>
      </c>
      <c r="E150" s="48">
        <v>769.85452606989111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15</v>
      </c>
      <c r="E153" s="48">
        <v>694.16473024896129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631.30661809131436</v>
      </c>
      <c r="F157" s="49" t="s">
        <v>739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8.4</v>
      </c>
      <c r="E162" s="48">
        <v>1708.6754715533284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75446.608341474042</v>
      </c>
      <c r="F197" s="75"/>
      <c r="I197" s="27">
        <f>E197/1.18</f>
        <v>63937.803679215293</v>
      </c>
      <c r="J197" s="29">
        <f>[1]сумма!$Q$11</f>
        <v>31082.599499999997</v>
      </c>
      <c r="K197" s="29">
        <f>J197-I197</f>
        <v>-32855.204179215296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75446.608341474042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1.5972</v>
      </c>
      <c r="E199" s="35">
        <v>6295.40630385443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7.0631999999999984</v>
      </c>
      <c r="E200" s="35">
        <v>11135.380357336557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>
        <v>1</v>
      </c>
      <c r="E205" s="35">
        <v>3917.163389658605</v>
      </c>
      <c r="F205" s="49" t="s">
        <v>732</v>
      </c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1624.203594896625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1334.0662413018583</v>
      </c>
      <c r="F209" s="49" t="s">
        <v>730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63.367100000000001</v>
      </c>
      <c r="E211" s="35">
        <v>21628.274219961764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2</v>
      </c>
      <c r="E212" s="35">
        <v>1653.6101763724173</v>
      </c>
      <c r="F212" s="49" t="s">
        <v>730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>
        <v>2</v>
      </c>
      <c r="E229" s="35">
        <v>12489.298761651551</v>
      </c>
      <c r="F229" s="49" t="s">
        <v>732</v>
      </c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11928.9724029226</v>
      </c>
      <c r="F232" s="33"/>
      <c r="I232" s="27">
        <f>E232/1.18</f>
        <v>10109.298646544577</v>
      </c>
      <c r="J232" s="29">
        <f>[1]сумма!$M$13</f>
        <v>4000.8600000000006</v>
      </c>
      <c r="K232" s="29">
        <f>J232-I232</f>
        <v>-6108.4386465445768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11928.9724029226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11855.687834294646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738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27536.551768797643</v>
      </c>
      <c r="F266" s="75"/>
      <c r="I266" s="27">
        <f>E266/1.18</f>
        <v>23336.060821014951</v>
      </c>
      <c r="J266" s="29">
        <f>[1]сумма!$Q$15</f>
        <v>14033.079052204816</v>
      </c>
      <c r="K266" s="29">
        <f>J266-I266</f>
        <v>-9302.9817688101357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27536.551768797643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0.50800000000000001</v>
      </c>
      <c r="E268" s="35">
        <v>1563.0095491071224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6</v>
      </c>
      <c r="E270" s="35">
        <v>1152.5800937339811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109.91233370473731</v>
      </c>
      <c r="F271" s="33" t="s">
        <v>735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1</v>
      </c>
      <c r="E273" s="35">
        <v>87.351337044639578</v>
      </c>
      <c r="F273" s="33" t="s">
        <v>735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1</v>
      </c>
      <c r="E276" s="35">
        <v>14.501753821956953</v>
      </c>
      <c r="F276" s="33" t="s">
        <v>739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3433.0753426857509</v>
      </c>
      <c r="F278" s="33" t="s">
        <v>744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9</v>
      </c>
      <c r="E282" s="35">
        <v>10907.873239715036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4</v>
      </c>
      <c r="E288" s="35">
        <v>101.08702889450981</v>
      </c>
      <c r="F288" s="33" t="s">
        <v>738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2</v>
      </c>
      <c r="E290" s="35">
        <v>82.108848550850354</v>
      </c>
      <c r="F290" s="33" t="s">
        <v>730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</v>
      </c>
      <c r="E293" s="35">
        <v>107.31143090356943</v>
      </c>
      <c r="F293" s="33" t="s">
        <v>740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346.38755835430561</v>
      </c>
      <c r="F310" s="33" t="s">
        <v>759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342.21640194699307</v>
      </c>
      <c r="F319" s="33" t="s">
        <v>730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31</v>
      </c>
      <c r="E320" s="35">
        <v>2591.2077106520342</v>
      </c>
      <c r="F320" s="33" t="s">
        <v>760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27</v>
      </c>
      <c r="E321" s="35">
        <v>2164.8900077505114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1</v>
      </c>
      <c r="E322" s="35">
        <v>79.992456211619185</v>
      </c>
      <c r="F322" s="33" t="s">
        <v>730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55.284307503111926</v>
      </c>
      <c r="F328" s="33" t="s">
        <v>737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81.068587909533335</v>
      </c>
      <c r="F329" s="33" t="s">
        <v>738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3</v>
      </c>
      <c r="E333" s="35">
        <v>2101.3709970931959</v>
      </c>
      <c r="F333" s="33" t="s">
        <v>761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85.721861084773266</v>
      </c>
      <c r="F334" s="33" t="s">
        <v>737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25</v>
      </c>
      <c r="E335" s="35">
        <v>1232.4657966349737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104129.49234489049</v>
      </c>
      <c r="F338" s="75"/>
      <c r="I338" s="27">
        <f>E338/1.18</f>
        <v>88245.332495669907</v>
      </c>
      <c r="J338" s="29">
        <f>[1]сумма!$Q$17</f>
        <v>27117.06</v>
      </c>
      <c r="K338" s="29">
        <f>J338-I338</f>
        <v>-61128.272495669909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104129.49234489049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762</v>
      </c>
      <c r="E340" s="84">
        <v>183.83916506033555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763</v>
      </c>
      <c r="E342" s="48">
        <v>63.742867573115369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764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765</v>
      </c>
      <c r="E344" s="84">
        <v>281.15734160837263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766</v>
      </c>
      <c r="E345" s="84">
        <v>23.543370146588661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767</v>
      </c>
      <c r="E346" s="48">
        <v>658.11431836883696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768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769</v>
      </c>
      <c r="E349" s="48">
        <v>82703.506970098853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770</v>
      </c>
      <c r="E351" s="48">
        <v>18216.470413838113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771</v>
      </c>
      <c r="E353" s="84">
        <v>335.20306688139488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772</v>
      </c>
      <c r="E354" s="48">
        <v>687.8633813067305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128444.78681046831</v>
      </c>
      <c r="F355" s="75"/>
      <c r="I355" s="27">
        <f>E355/1.18</f>
        <v>108851.5142461596</v>
      </c>
      <c r="J355" s="29">
        <f>[1]сумма!$Q$19</f>
        <v>27334.060541112922</v>
      </c>
      <c r="K355" s="29">
        <f>J355-I355</f>
        <v>-81517.453705046675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64115.00251249165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773</v>
      </c>
      <c r="E358" s="89">
        <v>10182.812492380674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774</v>
      </c>
      <c r="E359" s="89">
        <v>17503.664691177502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775</v>
      </c>
      <c r="E360" s="89">
        <v>131.63482069263313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776</v>
      </c>
      <c r="E361" s="89">
        <v>267.73820765974915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777</v>
      </c>
      <c r="E362" s="89">
        <v>456.07657059488645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778</v>
      </c>
      <c r="E364" s="89">
        <v>1317.5439088129024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779</v>
      </c>
      <c r="E365" s="89">
        <v>6641.5380859790857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780</v>
      </c>
      <c r="E366" s="89">
        <v>6411.4372149273067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781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781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782</v>
      </c>
      <c r="E369" s="89">
        <v>13387.604430882233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783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784</v>
      </c>
      <c r="E371" s="89">
        <v>2024.1200246444737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785</v>
      </c>
      <c r="E372" s="89">
        <v>583.99275842028283</v>
      </c>
      <c r="F372" s="49" t="s">
        <v>786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64329.78429797665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787</v>
      </c>
      <c r="E375" s="93">
        <v>15054.305247592818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788</v>
      </c>
      <c r="E377" s="95">
        <v>411.94321396154015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789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790</v>
      </c>
      <c r="E379" s="95">
        <v>28966.822806679847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791</v>
      </c>
      <c r="E380" s="95">
        <v>10141.823831709007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791</v>
      </c>
      <c r="E382" s="95">
        <v>1839.5340212333642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791</v>
      </c>
      <c r="E383" s="95">
        <v>929.00058077156223</v>
      </c>
      <c r="F383" s="49" t="s">
        <v>755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792</v>
      </c>
      <c r="E384" s="95">
        <v>2913.9852826685578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36674.15085565926</v>
      </c>
      <c r="F386" s="75"/>
      <c r="I386" s="27">
        <f>E386/1.18</f>
        <v>31079.788860728189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36674.15085565926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20924.280820205182</v>
      </c>
      <c r="F388" s="75"/>
      <c r="I388" s="27">
        <f>E388/1.18</f>
        <v>17732.441373055241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20924.280820205182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117508.41613742143</v>
      </c>
      <c r="F390" s="75"/>
      <c r="I390" s="27">
        <f>E390/1.18</f>
        <v>99583.403506289353</v>
      </c>
      <c r="J390" s="27">
        <f>SUM(I6:I390)</f>
        <v>527151.39109926065</v>
      </c>
      <c r="K390" s="27">
        <f>J390*1.01330668353499*1.18</f>
        <v>630315.91284606489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117508.41613742143</v>
      </c>
      <c r="F391" s="49" t="s">
        <v>731</v>
      </c>
      <c r="I391" s="27">
        <f>E6+E197+E232+E266+E338+E355+E386+E388+E390</f>
        <v>622038.6414971276</v>
      </c>
      <c r="J391" s="27">
        <f>I391-K391</f>
        <v>282874.86525840586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2017-05-18T02:19:42Z</dcterms:modified>
</cp:coreProperties>
</file>